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План " sheetId="1" r:id="rId1"/>
  </sheets>
  <calcPr calcId="145621"/>
</workbook>
</file>

<file path=xl/calcChain.xml><?xml version="1.0" encoding="utf-8"?>
<calcChain xmlns="http://schemas.openxmlformats.org/spreadsheetml/2006/main">
  <c r="H138" i="1" l="1"/>
  <c r="G138" i="1"/>
  <c r="H124" i="1"/>
  <c r="H128" i="1" s="1"/>
  <c r="G124" i="1"/>
  <c r="H122" i="1"/>
  <c r="G122" i="1"/>
  <c r="H121" i="1"/>
  <c r="G121" i="1"/>
  <c r="F116" i="1"/>
  <c r="G115" i="1"/>
  <c r="G114" i="1"/>
  <c r="G113" i="1"/>
  <c r="G112" i="1"/>
  <c r="G111" i="1"/>
  <c r="G110" i="1"/>
  <c r="G109" i="1"/>
  <c r="G108" i="1"/>
  <c r="G107" i="1"/>
  <c r="G106" i="1"/>
  <c r="G116" i="1" s="1"/>
  <c r="I91" i="1"/>
  <c r="H91" i="1"/>
  <c r="G91" i="1"/>
  <c r="F91" i="1"/>
  <c r="I85" i="1"/>
  <c r="H85" i="1"/>
  <c r="G85" i="1"/>
  <c r="F85" i="1"/>
  <c r="I74" i="1"/>
  <c r="H74" i="1"/>
  <c r="G74" i="1"/>
  <c r="F74" i="1"/>
  <c r="I67" i="1"/>
  <c r="H67" i="1"/>
  <c r="G67" i="1"/>
  <c r="F67" i="1"/>
  <c r="I61" i="1"/>
  <c r="H61" i="1"/>
  <c r="G61" i="1"/>
  <c r="F61" i="1"/>
  <c r="I41" i="1"/>
  <c r="H41" i="1"/>
  <c r="G41" i="1"/>
  <c r="F41" i="1"/>
  <c r="I34" i="1"/>
  <c r="H34" i="1"/>
  <c r="G34" i="1"/>
  <c r="F34" i="1"/>
  <c r="F31" i="1"/>
  <c r="I24" i="1"/>
  <c r="H24" i="1"/>
  <c r="G24" i="1"/>
  <c r="F24" i="1"/>
  <c r="I21" i="1"/>
  <c r="H21" i="1"/>
  <c r="G21" i="1"/>
  <c r="F21" i="1"/>
  <c r="F134" i="1" s="1"/>
  <c r="I18" i="1"/>
  <c r="I81" i="1" s="1"/>
  <c r="I95" i="1" s="1"/>
  <c r="H18" i="1"/>
  <c r="H132" i="1" s="1"/>
  <c r="G18" i="1"/>
  <c r="G132" i="1" s="1"/>
  <c r="F18" i="1"/>
  <c r="F132" i="1" s="1"/>
  <c r="F80" i="1" l="1"/>
  <c r="F81" i="1" s="1"/>
  <c r="F95" i="1" s="1"/>
  <c r="G134" i="1"/>
  <c r="H134" i="1"/>
  <c r="G80" i="1"/>
  <c r="G81" i="1" s="1"/>
  <c r="G95" i="1" s="1"/>
  <c r="G126" i="1"/>
  <c r="G128" i="1" s="1"/>
  <c r="H80" i="1"/>
  <c r="H81" i="1" s="1"/>
  <c r="H95" i="1" s="1"/>
</calcChain>
</file>

<file path=xl/sharedStrings.xml><?xml version="1.0" encoding="utf-8"?>
<sst xmlns="http://schemas.openxmlformats.org/spreadsheetml/2006/main" count="320" uniqueCount="150">
  <si>
    <t>Наименование расходов</t>
  </si>
  <si>
    <t>раздел подраздел</t>
  </si>
  <si>
    <t>целевая статья</t>
  </si>
  <si>
    <t>Утверждено по бюджету на год</t>
  </si>
  <si>
    <t>МКОУ СОШ №1</t>
  </si>
  <si>
    <t xml:space="preserve">МКОУ СОШ №2 </t>
  </si>
  <si>
    <t>сумма</t>
  </si>
  <si>
    <t>вид расхода</t>
  </si>
  <si>
    <t>Оплата труда (субвенция)</t>
  </si>
  <si>
    <t>0702</t>
  </si>
  <si>
    <t>0720121280</t>
  </si>
  <si>
    <t>Р.233.2128/211</t>
  </si>
  <si>
    <t>Начисления на выплаты по оплате труда</t>
  </si>
  <si>
    <t>Р.233.2128/213</t>
  </si>
  <si>
    <t>- увеличение стоимости иных основных средств</t>
  </si>
  <si>
    <t>Р.233.2128/310</t>
  </si>
  <si>
    <t>- увеличение стоимости иных материальных запасов</t>
  </si>
  <si>
    <t>Р.233.2128/346</t>
  </si>
  <si>
    <t>Интернет</t>
  </si>
  <si>
    <t>Р.233.2128/221</t>
  </si>
  <si>
    <t>Оплата труда (местный бюджет)</t>
  </si>
  <si>
    <t>0720266020</t>
  </si>
  <si>
    <t>М211</t>
  </si>
  <si>
    <t>М213</t>
  </si>
  <si>
    <t>Услуги связи</t>
  </si>
  <si>
    <t>- иные услуги связи</t>
  </si>
  <si>
    <t>М221.01</t>
  </si>
  <si>
    <t>- услуги интернет-провайдеров</t>
  </si>
  <si>
    <t>М221.02</t>
  </si>
  <si>
    <t>Транспортные услуги</t>
  </si>
  <si>
    <t>-  оплата иных транспортных услуг</t>
  </si>
  <si>
    <t>М222.01</t>
  </si>
  <si>
    <t>- оплата проезда по служебным командировкам</t>
  </si>
  <si>
    <t>М222.02</t>
  </si>
  <si>
    <t>Коммунальные услуги:</t>
  </si>
  <si>
    <t>- оплата иных коммунальных услуг</t>
  </si>
  <si>
    <t>М223.01</t>
  </si>
  <si>
    <t>- оплата потребления электроэнергии</t>
  </si>
  <si>
    <t>- оплата потребления газа</t>
  </si>
  <si>
    <t>М223.02</t>
  </si>
  <si>
    <t>- оплата потребления водоснабжения</t>
  </si>
  <si>
    <t>М223.03</t>
  </si>
  <si>
    <t>- оплата услуг водоотведения</t>
  </si>
  <si>
    <t>М223.05</t>
  </si>
  <si>
    <t>-вывоз мусора</t>
  </si>
  <si>
    <t>М223.06</t>
  </si>
  <si>
    <t>Аренда</t>
  </si>
  <si>
    <t>- иная арендная плата</t>
  </si>
  <si>
    <t>М224.01</t>
  </si>
  <si>
    <t>- арендная плата за пользование транспортных средств</t>
  </si>
  <si>
    <t>М224.02</t>
  </si>
  <si>
    <t>Услуги по содержанию имущества:</t>
  </si>
  <si>
    <t>М225.01</t>
  </si>
  <si>
    <t>- установка и монтаж локальных вычислительных сетей, систем охранной и пожарной сигнализации, видеонаблюдения, контроля доступа</t>
  </si>
  <si>
    <t>М225.02</t>
  </si>
  <si>
    <t>- текущий ремонт нефинансовых активов</t>
  </si>
  <si>
    <t>М225.03</t>
  </si>
  <si>
    <t>- пусконалодные работы, техническое обслуживание</t>
  </si>
  <si>
    <t>М225.04</t>
  </si>
  <si>
    <t>иные работы,услуги</t>
  </si>
  <si>
    <t>М225.06</t>
  </si>
  <si>
    <t>Прочие работы и услуги</t>
  </si>
  <si>
    <t>- услуги в области информационных технологий</t>
  </si>
  <si>
    <t>М226.01</t>
  </si>
  <si>
    <t>- услуги по охране</t>
  </si>
  <si>
    <t>М226.04</t>
  </si>
  <si>
    <t>-услуги по страхованию имущества, гражданской ответственности и здоровья</t>
  </si>
  <si>
    <t>М226.02</t>
  </si>
  <si>
    <t>М226.06</t>
  </si>
  <si>
    <t>- иные работы, услуги, относящиеся к прочим</t>
  </si>
  <si>
    <t>М226.09</t>
  </si>
  <si>
    <t>- услуги по проведению инвентаризации и паспортизации зданий, сооружений, других основных средств</t>
  </si>
  <si>
    <t>М226.08</t>
  </si>
  <si>
    <t>- услуги по предоставлению правовых баз</t>
  </si>
  <si>
    <t>- услуги по обеспечению пожарной безопасности</t>
  </si>
  <si>
    <t>М226.10</t>
  </si>
  <si>
    <t>- 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</si>
  <si>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М226.11</t>
  </si>
  <si>
    <t>- услуги по проведению энергоаудита</t>
  </si>
  <si>
    <t>М226.12</t>
  </si>
  <si>
    <t>- услуги по созданию информационной системы энергосбережения</t>
  </si>
  <si>
    <t>М226.13</t>
  </si>
  <si>
    <t>Обслуживание муниципального долга</t>
  </si>
  <si>
    <t>- иные расходы по обслуживанию муниципального долга</t>
  </si>
  <si>
    <t>М231.01</t>
  </si>
  <si>
    <t>- обслуживание долговых обязательств по бюджетным кредитам</t>
  </si>
  <si>
    <t>М231.02</t>
  </si>
  <si>
    <t>- обслуживание долговых обязательств по кредитам в коммерческих банках</t>
  </si>
  <si>
    <t>М231.03</t>
  </si>
  <si>
    <t>Социальное обеспечение</t>
  </si>
  <si>
    <t>- иные виды социального обеспечения</t>
  </si>
  <si>
    <t>М260.01</t>
  </si>
  <si>
    <t>- дополнительное ежемесячное обеспечение к пенсиям муниципальных служащих</t>
  </si>
  <si>
    <t>М260.10</t>
  </si>
  <si>
    <t>- компенсация части родительской платы в детских дошкольных учреждениях</t>
  </si>
  <si>
    <t>М260.11</t>
  </si>
  <si>
    <t>Прочие расходы</t>
  </si>
  <si>
    <t>госпошлины</t>
  </si>
  <si>
    <t>М292</t>
  </si>
  <si>
    <t xml:space="preserve">- поошрительные выплаты </t>
  </si>
  <si>
    <t>- налог на имущество</t>
  </si>
  <si>
    <t>М291.01</t>
  </si>
  <si>
    <t>- иные прочие расходы</t>
  </si>
  <si>
    <t>М 293</t>
  </si>
  <si>
    <t>- уплата прочих налогов, сборов и иных платежей</t>
  </si>
  <si>
    <t>М 292</t>
  </si>
  <si>
    <t>Увеличение  нефинансовых  активов</t>
  </si>
  <si>
    <t>М310.01</t>
  </si>
  <si>
    <t>-приобретение зданий, сооружений, жилых и нежилых помещений</t>
  </si>
  <si>
    <t>М310.02</t>
  </si>
  <si>
    <t>- приобретение транспортных средств</t>
  </si>
  <si>
    <t>М310.03</t>
  </si>
  <si>
    <t>- приобретение медицинского оборудования</t>
  </si>
  <si>
    <t>М 310.04</t>
  </si>
  <si>
    <t>- приобретение мебели</t>
  </si>
  <si>
    <t>М310.05</t>
  </si>
  <si>
    <t>- приобретение (изготовление) оборудования</t>
  </si>
  <si>
    <t>М310.06</t>
  </si>
  <si>
    <t>Увеличение материальных запасов:</t>
  </si>
  <si>
    <t>М340.01</t>
  </si>
  <si>
    <t>- приобретение медикаментов</t>
  </si>
  <si>
    <t>М340.02</t>
  </si>
  <si>
    <t>- приобретение продуктов питания</t>
  </si>
  <si>
    <t>М342</t>
  </si>
  <si>
    <t>- приобретение строительных материалов</t>
  </si>
  <si>
    <t>М344</t>
  </si>
  <si>
    <t>- увеличение прочих оборотных запасов</t>
  </si>
  <si>
    <t>М346</t>
  </si>
  <si>
    <t>ИТОГО МБ</t>
  </si>
  <si>
    <t xml:space="preserve">ВСЕГО </t>
  </si>
  <si>
    <t>МП антитеррор</t>
  </si>
  <si>
    <t>0314</t>
  </si>
  <si>
    <t>0210111130</t>
  </si>
  <si>
    <t>ИТОГО АЗ</t>
  </si>
  <si>
    <t xml:space="preserve">МП Пожарная безопасность </t>
  </si>
  <si>
    <t>0100111110</t>
  </si>
  <si>
    <t>МП Пожарная безопасность</t>
  </si>
  <si>
    <t>ИТОГО ПБ</t>
  </si>
  <si>
    <t>Энергосбережение</t>
  </si>
  <si>
    <t>244</t>
  </si>
  <si>
    <t>Оздоровление</t>
  </si>
  <si>
    <t>0750122270</t>
  </si>
  <si>
    <t>Р.233.2227/340</t>
  </si>
  <si>
    <t>ВСЕГО</t>
  </si>
  <si>
    <t xml:space="preserve">Гл. бухгалтер </t>
  </si>
  <si>
    <t>Гобеева З.С.</t>
  </si>
  <si>
    <t>\</t>
  </si>
  <si>
    <t>код доп. классификации</t>
  </si>
  <si>
    <t>План финансово-хозяйственной деятельности  на 2020 год</t>
  </si>
  <si>
    <t>Муниципального казенного образовательного учреждения ООШ  №3 г. Дигоры Дигорского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</si>
</sst>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.0_ ;\-#,##0.0\ "/>
    <numFmt numFmtId="168" formatCode="0.0"/>
    <numFmt numFmtId="169" formatCode="#,##0.0"/>
    <numFmt numFmtId="170" formatCode="#,##0.000"/>
  </numFmts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4" fillId="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/>
    <xf numFmtId="2" fontId="3" fillId="0" borderId="0" xfId="0" applyNumberFormat="1" applyFont="1"/>
    <xf numFmtId="0" fontId="5" fillId="0" borderId="0" xfId="0" applyFont="1" applyAlignment="1"/>
    <xf numFmtId="0" fontId="3" fillId="0" borderId="0" xfId="0" applyFont="1" applyAlignment="1"/>
    <xf numFmtId="167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165" fontId="3" fillId="0" borderId="0" xfId="0" applyNumberFormat="1" applyFont="1"/>
    <xf numFmtId="0" fontId="6" fillId="0" borderId="0" xfId="0" applyFont="1"/>
    <xf numFmtId="2" fontId="7" fillId="0" borderId="0" xfId="0" applyNumberFormat="1" applyFont="1" applyAlignment="1">
      <alignment horizontal="right"/>
    </xf>
    <xf numFmtId="1" fontId="3" fillId="0" borderId="0" xfId="0" applyNumberFormat="1" applyFont="1"/>
    <xf numFmtId="170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4" fontId="3" fillId="0" borderId="0" xfId="0" applyNumberFormat="1" applyFont="1"/>
    <xf numFmtId="0" fontId="3" fillId="3" borderId="0" xfId="0" applyFont="1" applyFill="1"/>
    <xf numFmtId="167" fontId="3" fillId="3" borderId="0" xfId="0" applyNumberFormat="1" applyFont="1" applyFill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right"/>
    </xf>
    <xf numFmtId="0" fontId="5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vertical="center" wrapText="1"/>
    </xf>
    <xf numFmtId="168" fontId="5" fillId="2" borderId="4" xfId="0" applyNumberFormat="1" applyFont="1" applyFill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4" fontId="5" fillId="3" borderId="4" xfId="0" applyNumberFormat="1" applyFont="1" applyFill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wrapText="1"/>
    </xf>
    <xf numFmtId="49" fontId="9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4" fontId="9" fillId="3" borderId="4" xfId="0" applyNumberFormat="1" applyFont="1" applyFill="1" applyBorder="1" applyAlignment="1">
      <alignment wrapText="1"/>
    </xf>
    <xf numFmtId="164" fontId="9" fillId="2" borderId="4" xfId="0" applyNumberFormat="1" applyFont="1" applyFill="1" applyBorder="1"/>
    <xf numFmtId="164" fontId="5" fillId="2" borderId="4" xfId="0" applyNumberFormat="1" applyFont="1" applyFill="1" applyBorder="1" applyAlignment="1">
      <alignment wrapText="1"/>
    </xf>
    <xf numFmtId="164" fontId="9" fillId="0" borderId="4" xfId="0" applyNumberFormat="1" applyFont="1" applyBorder="1"/>
    <xf numFmtId="2" fontId="9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" fontId="9" fillId="3" borderId="4" xfId="0" applyNumberFormat="1" applyFont="1" applyFill="1" applyBorder="1" applyAlignment="1"/>
    <xf numFmtId="167" fontId="9" fillId="0" borderId="4" xfId="0" applyNumberFormat="1" applyFont="1" applyBorder="1"/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/>
    <xf numFmtId="164" fontId="5" fillId="0" borderId="4" xfId="0" applyNumberFormat="1" applyFont="1" applyBorder="1"/>
    <xf numFmtId="2" fontId="5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64" fontId="5" fillId="0" borderId="4" xfId="0" applyNumberFormat="1" applyFont="1" applyBorder="1" applyAlignment="1"/>
    <xf numFmtId="49" fontId="9" fillId="2" borderId="4" xfId="0" applyNumberFormat="1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/>
    <xf numFmtId="169" fontId="9" fillId="4" borderId="4" xfId="0" applyNumberFormat="1" applyFont="1" applyFill="1" applyBorder="1"/>
    <xf numFmtId="169" fontId="9" fillId="4" borderId="4" xfId="0" applyNumberFormat="1" applyFont="1" applyFill="1" applyBorder="1" applyAlignment="1">
      <alignment horizontal="center"/>
    </xf>
    <xf numFmtId="164" fontId="9" fillId="4" borderId="4" xfId="0" applyNumberFormat="1" applyFont="1" applyFill="1" applyBorder="1"/>
    <xf numFmtId="49" fontId="9" fillId="4" borderId="4" xfId="0" applyNumberFormat="1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right"/>
    </xf>
    <xf numFmtId="49" fontId="5" fillId="0" borderId="4" xfId="0" applyNumberFormat="1" applyFont="1" applyBorder="1"/>
    <xf numFmtId="2" fontId="5" fillId="2" borderId="4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/>
    <xf numFmtId="4" fontId="10" fillId="3" borderId="4" xfId="0" applyNumberFormat="1" applyFont="1" applyFill="1" applyBorder="1" applyAlignment="1"/>
    <xf numFmtId="2" fontId="10" fillId="2" borderId="4" xfId="0" applyNumberFormat="1" applyFont="1" applyFill="1" applyBorder="1" applyAlignment="1">
      <alignment horizontal="right"/>
    </xf>
    <xf numFmtId="166" fontId="10" fillId="0" borderId="4" xfId="0" applyNumberFormat="1" applyFont="1" applyBorder="1"/>
    <xf numFmtId="2" fontId="10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wrapText="1"/>
    </xf>
    <xf numFmtId="167" fontId="5" fillId="0" borderId="4" xfId="0" applyNumberFormat="1" applyFont="1" applyBorder="1" applyAlignment="1"/>
    <xf numFmtId="169" fontId="9" fillId="0" borderId="4" xfId="0" applyNumberFormat="1" applyFont="1" applyBorder="1"/>
    <xf numFmtId="2" fontId="9" fillId="2" borderId="4" xfId="0" applyNumberFormat="1" applyFont="1" applyFill="1" applyBorder="1" applyAlignment="1">
      <alignment horizontal="right"/>
    </xf>
    <xf numFmtId="49" fontId="9" fillId="2" borderId="4" xfId="0" applyNumberFormat="1" applyFont="1" applyFill="1" applyBorder="1"/>
    <xf numFmtId="0" fontId="9" fillId="2" borderId="4" xfId="0" applyFont="1" applyFill="1" applyBorder="1" applyAlignment="1">
      <alignment horizontal="center"/>
    </xf>
    <xf numFmtId="4" fontId="10" fillId="4" borderId="4" xfId="0" applyNumberFormat="1" applyFont="1" applyFill="1" applyBorder="1" applyAlignment="1"/>
    <xf numFmtId="169" fontId="10" fillId="4" borderId="4" xfId="0" applyNumberFormat="1" applyFont="1" applyFill="1" applyBorder="1"/>
    <xf numFmtId="169" fontId="10" fillId="0" borderId="4" xfId="0" applyNumberFormat="1" applyFont="1" applyBorder="1"/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center"/>
    </xf>
    <xf numFmtId="169" fontId="5" fillId="0" borderId="4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9" fontId="8" fillId="0" borderId="4" xfId="0" applyNumberFormat="1" applyFont="1" applyBorder="1"/>
    <xf numFmtId="169" fontId="8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/>
    <xf numFmtId="0" fontId="8" fillId="2" borderId="4" xfId="0" applyFont="1" applyFill="1" applyBorder="1" applyAlignment="1">
      <alignment horizontal="center"/>
    </xf>
    <xf numFmtId="4" fontId="8" fillId="2" borderId="4" xfId="0" applyNumberFormat="1" applyFont="1" applyFill="1" applyBorder="1"/>
    <xf numFmtId="4" fontId="8" fillId="3" borderId="4" xfId="0" applyNumberFormat="1" applyFont="1" applyFill="1" applyBorder="1"/>
    <xf numFmtId="0" fontId="8" fillId="0" borderId="4" xfId="0" applyFont="1" applyBorder="1"/>
    <xf numFmtId="0" fontId="11" fillId="0" borderId="4" xfId="0" applyFont="1" applyBorder="1" applyAlignment="1">
      <alignment horizontal="center"/>
    </xf>
    <xf numFmtId="49" fontId="8" fillId="2" borderId="4" xfId="0" applyNumberFormat="1" applyFont="1" applyFill="1" applyBorder="1"/>
    <xf numFmtId="0" fontId="8" fillId="2" borderId="4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4" fontId="8" fillId="2" borderId="0" xfId="0" applyNumberFormat="1" applyFont="1" applyFill="1"/>
    <xf numFmtId="2" fontId="8" fillId="0" borderId="0" xfId="0" applyNumberFormat="1" applyFont="1" applyAlignment="1">
      <alignment horizontal="right"/>
    </xf>
    <xf numFmtId="0" fontId="5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169" fontId="8" fillId="2" borderId="4" xfId="0" applyNumberFormat="1" applyFont="1" applyFill="1" applyBorder="1"/>
    <xf numFmtId="0" fontId="5" fillId="2" borderId="4" xfId="0" applyFont="1" applyFill="1" applyBorder="1"/>
    <xf numFmtId="164" fontId="8" fillId="3" borderId="4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8" fillId="0" borderId="0" xfId="0" applyFont="1" applyAlignment="1"/>
    <xf numFmtId="0" fontId="8" fillId="2" borderId="4" xfId="0" applyFont="1" applyFill="1" applyBorder="1" applyAlignment="1"/>
    <xf numFmtId="0" fontId="6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 wrapText="1"/>
    </xf>
    <xf numFmtId="2" fontId="8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workbookViewId="0">
      <selection activeCell="B16" sqref="B16"/>
    </sheetView>
  </sheetViews>
  <sheetFormatPr defaultRowHeight="15" x14ac:dyDescent="0.25"/>
  <cols>
    <col min="1" max="1" width="65.85546875" style="4" customWidth="1"/>
    <col min="2" max="2" width="13.140625" style="4" customWidth="1"/>
    <col min="3" max="3" width="15.7109375" style="4" customWidth="1"/>
    <col min="4" max="4" width="10.5703125" style="4" customWidth="1"/>
    <col min="5" max="5" width="21.140625" style="4" customWidth="1"/>
    <col min="6" max="6" width="14.7109375" style="4" hidden="1" customWidth="1"/>
    <col min="7" max="7" width="13.140625" style="4" hidden="1" customWidth="1"/>
    <col min="8" max="8" width="14.42578125" style="4" hidden="1" customWidth="1"/>
    <col min="9" max="9" width="12.85546875" style="7" customWidth="1"/>
    <col min="10" max="10" width="9.140625" style="4"/>
    <col min="11" max="11" width="9.28515625" style="4" customWidth="1"/>
    <col min="12" max="12" width="12.5703125" style="4" customWidth="1"/>
    <col min="13" max="16384" width="9.140625" style="4"/>
  </cols>
  <sheetData>
    <row r="1" spans="1:16" ht="15.75" x14ac:dyDescent="0.25">
      <c r="B1" s="146"/>
      <c r="C1" s="146"/>
      <c r="D1" s="146"/>
      <c r="E1" s="146"/>
      <c r="F1" s="146"/>
      <c r="G1" s="3"/>
      <c r="H1" s="8"/>
      <c r="J1" s="9"/>
      <c r="K1" s="9"/>
      <c r="L1" s="9"/>
      <c r="M1" s="9"/>
      <c r="N1" s="9"/>
      <c r="O1" s="9"/>
      <c r="P1" s="9"/>
    </row>
    <row r="2" spans="1:16" ht="15.75" x14ac:dyDescent="0.25">
      <c r="B2" s="1"/>
      <c r="C2" s="1"/>
      <c r="D2" s="1"/>
      <c r="E2" s="1"/>
      <c r="F2" s="1"/>
      <c r="H2" s="10"/>
      <c r="J2" s="11"/>
      <c r="K2" s="11"/>
      <c r="L2" s="11"/>
      <c r="M2" s="11"/>
      <c r="N2" s="11"/>
      <c r="O2" s="11"/>
      <c r="P2" s="11"/>
    </row>
    <row r="3" spans="1:16" ht="15.75" x14ac:dyDescent="0.25">
      <c r="B3" s="1"/>
      <c r="C3" s="1"/>
      <c r="D3" s="1"/>
      <c r="E3" s="1"/>
      <c r="F3" s="1"/>
      <c r="H3" s="10"/>
      <c r="J3" s="11"/>
      <c r="K3" s="11"/>
      <c r="L3" s="11"/>
      <c r="M3" s="11"/>
      <c r="N3" s="11"/>
      <c r="O3" s="11"/>
      <c r="P3" s="11"/>
    </row>
    <row r="4" spans="1:16" ht="18.75" x14ac:dyDescent="0.3">
      <c r="A4" s="141" t="s">
        <v>148</v>
      </c>
      <c r="B4" s="141"/>
      <c r="C4" s="141"/>
      <c r="D4" s="141"/>
      <c r="E4" s="141"/>
      <c r="F4" s="141"/>
      <c r="G4" s="141"/>
      <c r="H4" s="141"/>
      <c r="I4" s="2"/>
      <c r="J4" s="12"/>
      <c r="K4" s="12"/>
      <c r="L4" s="12"/>
      <c r="M4" s="12"/>
      <c r="N4" s="12"/>
      <c r="O4" s="12"/>
      <c r="P4" s="12"/>
    </row>
    <row r="5" spans="1:16" ht="18.75" x14ac:dyDescent="0.3">
      <c r="A5" s="139"/>
      <c r="B5" s="139"/>
      <c r="C5" s="140"/>
      <c r="D5" s="140"/>
      <c r="E5" s="140"/>
      <c r="F5" s="140"/>
      <c r="G5" s="139"/>
      <c r="H5" s="139"/>
      <c r="I5" s="2"/>
      <c r="J5" s="12"/>
      <c r="K5" s="12"/>
      <c r="L5" s="12"/>
      <c r="M5" s="12"/>
      <c r="N5" s="12"/>
      <c r="O5" s="12"/>
      <c r="P5" s="12"/>
    </row>
    <row r="6" spans="1:16" ht="18.75" x14ac:dyDescent="0.3">
      <c r="A6" s="141" t="s">
        <v>149</v>
      </c>
      <c r="B6" s="141"/>
      <c r="C6" s="141"/>
      <c r="D6" s="141"/>
      <c r="E6" s="141"/>
      <c r="F6" s="141"/>
      <c r="G6" s="141"/>
      <c r="H6" s="141"/>
      <c r="I6" s="2"/>
      <c r="J6" s="12"/>
      <c r="K6" s="12"/>
      <c r="L6" s="12"/>
      <c r="M6" s="12"/>
      <c r="N6" s="12"/>
      <c r="O6" s="12"/>
      <c r="P6" s="12"/>
    </row>
    <row r="7" spans="1:16" x14ac:dyDescent="0.25">
      <c r="O7" s="13"/>
    </row>
    <row r="8" spans="1:16" ht="18.75" x14ac:dyDescent="0.2">
      <c r="A8" s="147" t="s">
        <v>0</v>
      </c>
      <c r="B8" s="147" t="s">
        <v>1</v>
      </c>
      <c r="C8" s="147" t="s">
        <v>2</v>
      </c>
      <c r="D8" s="150"/>
      <c r="E8" s="151"/>
      <c r="F8" s="152" t="s">
        <v>3</v>
      </c>
      <c r="G8" s="142" t="s">
        <v>4</v>
      </c>
      <c r="H8" s="142" t="s">
        <v>5</v>
      </c>
      <c r="I8" s="144" t="s">
        <v>6</v>
      </c>
    </row>
    <row r="9" spans="1:16" ht="37.5" x14ac:dyDescent="0.2">
      <c r="A9" s="148"/>
      <c r="B9" s="149"/>
      <c r="C9" s="149"/>
      <c r="D9" s="27" t="s">
        <v>7</v>
      </c>
      <c r="E9" s="28" t="s">
        <v>147</v>
      </c>
      <c r="F9" s="153"/>
      <c r="G9" s="143"/>
      <c r="H9" s="143"/>
      <c r="I9" s="145"/>
      <c r="L9" s="14"/>
    </row>
    <row r="10" spans="1:16" ht="18.75" x14ac:dyDescent="0.3">
      <c r="A10" s="29">
        <v>1</v>
      </c>
      <c r="B10" s="29">
        <v>2</v>
      </c>
      <c r="C10" s="29">
        <v>3</v>
      </c>
      <c r="D10" s="30">
        <v>4</v>
      </c>
      <c r="E10" s="30">
        <v>5</v>
      </c>
      <c r="F10" s="30">
        <v>7</v>
      </c>
      <c r="G10" s="31"/>
      <c r="H10" s="31"/>
      <c r="I10" s="32">
        <v>6</v>
      </c>
      <c r="L10" s="11"/>
      <c r="M10" s="15"/>
    </row>
    <row r="11" spans="1:16" ht="18.75" x14ac:dyDescent="0.3">
      <c r="A11" s="33" t="s">
        <v>8</v>
      </c>
      <c r="B11" s="43" t="s">
        <v>9</v>
      </c>
      <c r="C11" s="35" t="s">
        <v>10</v>
      </c>
      <c r="D11" s="36">
        <v>111</v>
      </c>
      <c r="E11" s="37" t="s">
        <v>11</v>
      </c>
      <c r="F11" s="38">
        <v>66242</v>
      </c>
      <c r="G11" s="39">
        <v>10270.5</v>
      </c>
      <c r="H11" s="39">
        <v>17962.400000000001</v>
      </c>
      <c r="I11" s="40">
        <v>4908.7</v>
      </c>
    </row>
    <row r="12" spans="1:16" ht="18.75" x14ac:dyDescent="0.3">
      <c r="A12" s="41" t="s">
        <v>12</v>
      </c>
      <c r="B12" s="43" t="s">
        <v>9</v>
      </c>
      <c r="C12" s="35" t="s">
        <v>10</v>
      </c>
      <c r="D12" s="36">
        <v>119</v>
      </c>
      <c r="E12" s="37" t="s">
        <v>13</v>
      </c>
      <c r="F12" s="38">
        <v>20005</v>
      </c>
      <c r="G12" s="39">
        <v>3101.7</v>
      </c>
      <c r="H12" s="39">
        <v>5424.6</v>
      </c>
      <c r="I12" s="40">
        <v>1482.4</v>
      </c>
    </row>
    <row r="13" spans="1:16" ht="18.75" x14ac:dyDescent="0.3">
      <c r="A13" s="42" t="s">
        <v>14</v>
      </c>
      <c r="B13" s="43" t="s">
        <v>9</v>
      </c>
      <c r="C13" s="35" t="s">
        <v>10</v>
      </c>
      <c r="D13" s="36">
        <v>244</v>
      </c>
      <c r="E13" s="37" t="s">
        <v>15</v>
      </c>
      <c r="F13" s="38">
        <v>232</v>
      </c>
      <c r="G13" s="39">
        <v>50</v>
      </c>
      <c r="H13" s="39"/>
      <c r="I13" s="40">
        <v>31</v>
      </c>
    </row>
    <row r="14" spans="1:16" ht="18.75" x14ac:dyDescent="0.3">
      <c r="A14" s="42" t="s">
        <v>16</v>
      </c>
      <c r="B14" s="43" t="s">
        <v>9</v>
      </c>
      <c r="C14" s="35" t="s">
        <v>10</v>
      </c>
      <c r="D14" s="36">
        <v>244</v>
      </c>
      <c r="E14" s="37" t="s">
        <v>17</v>
      </c>
      <c r="F14" s="38">
        <v>639</v>
      </c>
      <c r="G14" s="39">
        <v>85</v>
      </c>
      <c r="H14" s="39">
        <v>236.3</v>
      </c>
      <c r="I14" s="40">
        <v>32.9</v>
      </c>
    </row>
    <row r="15" spans="1:16" ht="21" customHeight="1" x14ac:dyDescent="0.3">
      <c r="A15" s="42" t="s">
        <v>18</v>
      </c>
      <c r="B15" s="43" t="s">
        <v>9</v>
      </c>
      <c r="C15" s="35" t="s">
        <v>10</v>
      </c>
      <c r="D15" s="36">
        <v>242</v>
      </c>
      <c r="E15" s="37" t="s">
        <v>19</v>
      </c>
      <c r="F15" s="38">
        <v>537</v>
      </c>
      <c r="G15" s="39">
        <v>52</v>
      </c>
      <c r="H15" s="39">
        <v>52</v>
      </c>
      <c r="I15" s="40">
        <v>55</v>
      </c>
    </row>
    <row r="16" spans="1:16" ht="22.5" customHeight="1" x14ac:dyDescent="0.3">
      <c r="A16" s="33" t="s">
        <v>20</v>
      </c>
      <c r="B16" s="43" t="s">
        <v>9</v>
      </c>
      <c r="C16" s="43" t="s">
        <v>21</v>
      </c>
      <c r="D16" s="36">
        <v>111</v>
      </c>
      <c r="E16" s="37" t="s">
        <v>22</v>
      </c>
      <c r="F16" s="44">
        <v>14959.9</v>
      </c>
      <c r="G16" s="45">
        <v>2224.9</v>
      </c>
      <c r="H16" s="45">
        <v>2735.7</v>
      </c>
      <c r="I16" s="40">
        <v>979.9</v>
      </c>
    </row>
    <row r="17" spans="1:9" ht="20.25" customHeight="1" x14ac:dyDescent="0.3">
      <c r="A17" s="41" t="s">
        <v>12</v>
      </c>
      <c r="B17" s="43" t="s">
        <v>9</v>
      </c>
      <c r="C17" s="43" t="s">
        <v>21</v>
      </c>
      <c r="D17" s="36">
        <v>119</v>
      </c>
      <c r="E17" s="37" t="s">
        <v>23</v>
      </c>
      <c r="F17" s="44">
        <v>4517.8999999999996</v>
      </c>
      <c r="G17" s="45">
        <v>671.9</v>
      </c>
      <c r="H17" s="45">
        <v>826.2</v>
      </c>
      <c r="I17" s="40">
        <v>295.8</v>
      </c>
    </row>
    <row r="18" spans="1:9" ht="21" customHeight="1" x14ac:dyDescent="0.3">
      <c r="A18" s="46" t="s">
        <v>24</v>
      </c>
      <c r="B18" s="43" t="s">
        <v>9</v>
      </c>
      <c r="C18" s="43" t="s">
        <v>21</v>
      </c>
      <c r="D18" s="47"/>
      <c r="E18" s="48"/>
      <c r="F18" s="49">
        <f>SUM(F19:F20)</f>
        <v>500</v>
      </c>
      <c r="G18" s="50">
        <f>G20+G19</f>
        <v>60</v>
      </c>
      <c r="H18" s="50">
        <f>H20+H19</f>
        <v>80</v>
      </c>
      <c r="I18" s="51">
        <f>I20+I19</f>
        <v>40</v>
      </c>
    </row>
    <row r="19" spans="1:9" ht="24" customHeight="1" x14ac:dyDescent="0.3">
      <c r="A19" s="52" t="s">
        <v>25</v>
      </c>
      <c r="B19" s="43" t="s">
        <v>9</v>
      </c>
      <c r="C19" s="43" t="s">
        <v>21</v>
      </c>
      <c r="D19" s="30">
        <v>242</v>
      </c>
      <c r="E19" s="53" t="s">
        <v>26</v>
      </c>
      <c r="F19" s="54">
        <v>200</v>
      </c>
      <c r="G19" s="55">
        <v>20</v>
      </c>
      <c r="H19" s="55">
        <v>30</v>
      </c>
      <c r="I19" s="40">
        <v>10</v>
      </c>
    </row>
    <row r="20" spans="1:9" ht="24.75" customHeight="1" x14ac:dyDescent="0.3">
      <c r="A20" s="52" t="s">
        <v>27</v>
      </c>
      <c r="B20" s="43" t="s">
        <v>9</v>
      </c>
      <c r="C20" s="43" t="s">
        <v>21</v>
      </c>
      <c r="D20" s="30">
        <v>242</v>
      </c>
      <c r="E20" s="53" t="s">
        <v>28</v>
      </c>
      <c r="F20" s="54">
        <v>300</v>
      </c>
      <c r="G20" s="55">
        <v>40</v>
      </c>
      <c r="H20" s="55">
        <v>50</v>
      </c>
      <c r="I20" s="40">
        <v>30</v>
      </c>
    </row>
    <row r="21" spans="1:9" ht="21" hidden="1" customHeight="1" x14ac:dyDescent="0.3">
      <c r="A21" s="46" t="s">
        <v>29</v>
      </c>
      <c r="B21" s="43" t="s">
        <v>9</v>
      </c>
      <c r="C21" s="43" t="s">
        <v>21</v>
      </c>
      <c r="D21" s="134"/>
      <c r="E21" s="48"/>
      <c r="F21" s="49">
        <f>F23+F22</f>
        <v>30</v>
      </c>
      <c r="G21" s="56">
        <f>G23+G22</f>
        <v>0</v>
      </c>
      <c r="H21" s="56">
        <f>H23+H22</f>
        <v>30</v>
      </c>
      <c r="I21" s="51">
        <f>I23+I22</f>
        <v>0</v>
      </c>
    </row>
    <row r="22" spans="1:9" ht="31.5" hidden="1" customHeight="1" x14ac:dyDescent="0.3">
      <c r="A22" s="52" t="s">
        <v>30</v>
      </c>
      <c r="B22" s="43" t="s">
        <v>9</v>
      </c>
      <c r="C22" s="43" t="s">
        <v>21</v>
      </c>
      <c r="D22" s="30">
        <v>244</v>
      </c>
      <c r="E22" s="53" t="s">
        <v>31</v>
      </c>
      <c r="F22" s="54">
        <v>30</v>
      </c>
      <c r="G22" s="57"/>
      <c r="H22" s="57">
        <v>30</v>
      </c>
      <c r="I22" s="58"/>
    </row>
    <row r="23" spans="1:9" ht="31.5" hidden="1" customHeight="1" x14ac:dyDescent="0.3">
      <c r="A23" s="52" t="s">
        <v>32</v>
      </c>
      <c r="B23" s="43" t="s">
        <v>9</v>
      </c>
      <c r="C23" s="43" t="s">
        <v>21</v>
      </c>
      <c r="D23" s="30">
        <v>244</v>
      </c>
      <c r="E23" s="53" t="s">
        <v>33</v>
      </c>
      <c r="F23" s="54"/>
      <c r="G23" s="57"/>
      <c r="H23" s="57"/>
      <c r="I23" s="58"/>
    </row>
    <row r="24" spans="1:9" ht="18.75" customHeight="1" x14ac:dyDescent="0.3">
      <c r="A24" s="46" t="s">
        <v>34</v>
      </c>
      <c r="B24" s="43" t="s">
        <v>9</v>
      </c>
      <c r="C24" s="43" t="s">
        <v>21</v>
      </c>
      <c r="D24" s="134"/>
      <c r="E24" s="48"/>
      <c r="F24" s="49">
        <f>SUM(F25:F30)</f>
        <v>5000</v>
      </c>
      <c r="G24" s="50">
        <f>SUM(G25:G30)</f>
        <v>760</v>
      </c>
      <c r="H24" s="50">
        <f>SUM(H25:H30)</f>
        <v>1095</v>
      </c>
      <c r="I24" s="59">
        <f>SUM(I25:I30)</f>
        <v>264</v>
      </c>
    </row>
    <row r="25" spans="1:9" ht="18.75" x14ac:dyDescent="0.3">
      <c r="A25" s="52" t="s">
        <v>35</v>
      </c>
      <c r="B25" s="43" t="s">
        <v>9</v>
      </c>
      <c r="C25" s="43" t="s">
        <v>21</v>
      </c>
      <c r="D25" s="30">
        <v>244</v>
      </c>
      <c r="E25" s="60" t="s">
        <v>36</v>
      </c>
      <c r="F25" s="54"/>
      <c r="G25" s="57"/>
      <c r="H25" s="57"/>
      <c r="I25" s="61"/>
    </row>
    <row r="26" spans="1:9" ht="18.75" x14ac:dyDescent="0.3">
      <c r="A26" s="52" t="s">
        <v>37</v>
      </c>
      <c r="B26" s="43" t="s">
        <v>9</v>
      </c>
      <c r="C26" s="43" t="s">
        <v>21</v>
      </c>
      <c r="D26" s="30">
        <v>244</v>
      </c>
      <c r="E26" s="60" t="s">
        <v>36</v>
      </c>
      <c r="F26" s="54">
        <v>1250</v>
      </c>
      <c r="G26" s="57">
        <v>120</v>
      </c>
      <c r="H26" s="57">
        <v>245</v>
      </c>
      <c r="I26" s="61">
        <v>175</v>
      </c>
    </row>
    <row r="27" spans="1:9" ht="18.75" x14ac:dyDescent="0.3">
      <c r="A27" s="52" t="s">
        <v>38</v>
      </c>
      <c r="B27" s="43" t="s">
        <v>9</v>
      </c>
      <c r="C27" s="43" t="s">
        <v>21</v>
      </c>
      <c r="D27" s="135">
        <v>244</v>
      </c>
      <c r="E27" s="62" t="s">
        <v>39</v>
      </c>
      <c r="F27" s="63">
        <v>3500</v>
      </c>
      <c r="G27" s="64">
        <v>600</v>
      </c>
      <c r="H27" s="64">
        <v>800</v>
      </c>
      <c r="I27" s="61">
        <v>35</v>
      </c>
    </row>
    <row r="28" spans="1:9" ht="18.75" x14ac:dyDescent="0.3">
      <c r="A28" s="52" t="s">
        <v>40</v>
      </c>
      <c r="B28" s="43" t="s">
        <v>9</v>
      </c>
      <c r="C28" s="43" t="s">
        <v>21</v>
      </c>
      <c r="D28" s="135">
        <v>244</v>
      </c>
      <c r="E28" s="62" t="s">
        <v>41</v>
      </c>
      <c r="F28" s="63">
        <v>250</v>
      </c>
      <c r="G28" s="57">
        <v>40</v>
      </c>
      <c r="H28" s="57">
        <v>50</v>
      </c>
      <c r="I28" s="61">
        <v>43</v>
      </c>
    </row>
    <row r="29" spans="1:9" ht="20.25" customHeight="1" x14ac:dyDescent="0.3">
      <c r="A29" s="52" t="s">
        <v>42</v>
      </c>
      <c r="B29" s="43" t="s">
        <v>9</v>
      </c>
      <c r="C29" s="43" t="s">
        <v>21</v>
      </c>
      <c r="D29" s="135">
        <v>244</v>
      </c>
      <c r="E29" s="62" t="s">
        <v>43</v>
      </c>
      <c r="F29" s="63"/>
      <c r="G29" s="57"/>
      <c r="H29" s="57"/>
      <c r="I29" s="61"/>
    </row>
    <row r="30" spans="1:9" ht="18.75" x14ac:dyDescent="0.3">
      <c r="A30" s="52" t="s">
        <v>44</v>
      </c>
      <c r="B30" s="43" t="s">
        <v>9</v>
      </c>
      <c r="C30" s="43" t="s">
        <v>21</v>
      </c>
      <c r="D30" s="135">
        <v>244</v>
      </c>
      <c r="E30" s="62" t="s">
        <v>45</v>
      </c>
      <c r="F30" s="63"/>
      <c r="G30" s="57"/>
      <c r="H30" s="57"/>
      <c r="I30" s="61">
        <v>11</v>
      </c>
    </row>
    <row r="31" spans="1:9" ht="15.75" hidden="1" customHeight="1" x14ac:dyDescent="0.3">
      <c r="A31" s="46" t="s">
        <v>46</v>
      </c>
      <c r="B31" s="43" t="s">
        <v>9</v>
      </c>
      <c r="C31" s="43" t="s">
        <v>21</v>
      </c>
      <c r="D31" s="100"/>
      <c r="E31" s="65"/>
      <c r="F31" s="66">
        <f>F33+F32</f>
        <v>0</v>
      </c>
      <c r="G31" s="67"/>
      <c r="H31" s="67"/>
      <c r="I31" s="68"/>
    </row>
    <row r="32" spans="1:9" ht="15.75" hidden="1" customHeight="1" x14ac:dyDescent="0.3">
      <c r="A32" s="52" t="s">
        <v>47</v>
      </c>
      <c r="B32" s="43" t="s">
        <v>9</v>
      </c>
      <c r="C32" s="43" t="s">
        <v>21</v>
      </c>
      <c r="D32" s="135">
        <v>244</v>
      </c>
      <c r="E32" s="69" t="s">
        <v>48</v>
      </c>
      <c r="F32" s="63"/>
      <c r="G32" s="57"/>
      <c r="H32" s="57"/>
      <c r="I32" s="58"/>
    </row>
    <row r="33" spans="1:9" ht="31.5" hidden="1" customHeight="1" x14ac:dyDescent="0.3">
      <c r="A33" s="52" t="s">
        <v>49</v>
      </c>
      <c r="B33" s="43" t="s">
        <v>9</v>
      </c>
      <c r="C33" s="43" t="s">
        <v>21</v>
      </c>
      <c r="D33" s="135">
        <v>244</v>
      </c>
      <c r="E33" s="69" t="s">
        <v>50</v>
      </c>
      <c r="F33" s="63"/>
      <c r="G33" s="57"/>
      <c r="H33" s="57"/>
      <c r="I33" s="58"/>
    </row>
    <row r="34" spans="1:9" ht="18" customHeight="1" x14ac:dyDescent="0.3">
      <c r="A34" s="46" t="s">
        <v>51</v>
      </c>
      <c r="B34" s="43" t="s">
        <v>9</v>
      </c>
      <c r="C34" s="43" t="s">
        <v>21</v>
      </c>
      <c r="D34" s="100"/>
      <c r="E34" s="65"/>
      <c r="F34" s="66">
        <f>SUM(F35:F40)</f>
        <v>534</v>
      </c>
      <c r="G34" s="70">
        <f>SUM(G35:G40)</f>
        <v>80</v>
      </c>
      <c r="H34" s="70">
        <f>SUM(H35:H40)</f>
        <v>100</v>
      </c>
      <c r="I34" s="68">
        <f>SUM(I35:I40)</f>
        <v>375</v>
      </c>
    </row>
    <row r="35" spans="1:9" ht="18.75" x14ac:dyDescent="0.3">
      <c r="A35" s="71"/>
      <c r="B35" s="43" t="s">
        <v>9</v>
      </c>
      <c r="C35" s="43" t="s">
        <v>21</v>
      </c>
      <c r="D35" s="136">
        <v>244</v>
      </c>
      <c r="E35" s="72" t="s">
        <v>52</v>
      </c>
      <c r="F35" s="73">
        <v>280</v>
      </c>
      <c r="G35" s="74">
        <v>40</v>
      </c>
      <c r="H35" s="75">
        <v>40</v>
      </c>
      <c r="I35" s="40">
        <v>10</v>
      </c>
    </row>
    <row r="36" spans="1:9" ht="78.75" hidden="1" customHeight="1" x14ac:dyDescent="0.3">
      <c r="A36" s="71" t="s">
        <v>53</v>
      </c>
      <c r="B36" s="43" t="s">
        <v>9</v>
      </c>
      <c r="C36" s="43" t="s">
        <v>21</v>
      </c>
      <c r="D36" s="136">
        <v>244</v>
      </c>
      <c r="E36" s="72" t="s">
        <v>54</v>
      </c>
      <c r="F36" s="63"/>
      <c r="G36" s="57"/>
      <c r="H36" s="57"/>
      <c r="I36" s="40"/>
    </row>
    <row r="37" spans="1:9" ht="31.5" hidden="1" customHeight="1" x14ac:dyDescent="0.3">
      <c r="A37" s="71" t="s">
        <v>55</v>
      </c>
      <c r="B37" s="43" t="s">
        <v>9</v>
      </c>
      <c r="C37" s="43" t="s">
        <v>21</v>
      </c>
      <c r="D37" s="136">
        <v>244</v>
      </c>
      <c r="E37" s="72" t="s">
        <v>56</v>
      </c>
      <c r="F37" s="63"/>
      <c r="G37" s="57"/>
      <c r="H37" s="57"/>
      <c r="I37" s="40"/>
    </row>
    <row r="38" spans="1:9" ht="47.25" customHeight="1" x14ac:dyDescent="0.3">
      <c r="A38" s="71" t="s">
        <v>57</v>
      </c>
      <c r="B38" s="43" t="s">
        <v>9</v>
      </c>
      <c r="C38" s="43" t="s">
        <v>21</v>
      </c>
      <c r="D38" s="136">
        <v>244</v>
      </c>
      <c r="E38" s="72" t="s">
        <v>58</v>
      </c>
      <c r="F38" s="73">
        <v>127</v>
      </c>
      <c r="G38" s="76">
        <v>20</v>
      </c>
      <c r="H38" s="76">
        <v>30</v>
      </c>
      <c r="I38" s="40">
        <v>10</v>
      </c>
    </row>
    <row r="39" spans="1:9" ht="23.25" customHeight="1" x14ac:dyDescent="0.3">
      <c r="A39" s="71" t="s">
        <v>59</v>
      </c>
      <c r="B39" s="43" t="s">
        <v>9</v>
      </c>
      <c r="C39" s="43" t="s">
        <v>21</v>
      </c>
      <c r="D39" s="111">
        <v>244</v>
      </c>
      <c r="E39" s="72" t="s">
        <v>60</v>
      </c>
      <c r="F39" s="73"/>
      <c r="G39" s="76"/>
      <c r="H39" s="76"/>
      <c r="I39" s="40">
        <v>355</v>
      </c>
    </row>
    <row r="40" spans="1:9" ht="36.75" hidden="1" customHeight="1" x14ac:dyDescent="0.3">
      <c r="A40" s="77" t="s">
        <v>57</v>
      </c>
      <c r="B40" s="78" t="s">
        <v>9</v>
      </c>
      <c r="C40" s="78" t="s">
        <v>21</v>
      </c>
      <c r="D40" s="137">
        <v>243</v>
      </c>
      <c r="E40" s="79" t="s">
        <v>58</v>
      </c>
      <c r="F40" s="73">
        <v>127</v>
      </c>
      <c r="G40" s="76">
        <v>20</v>
      </c>
      <c r="H40" s="76">
        <v>30</v>
      </c>
      <c r="I40" s="80">
        <v>0</v>
      </c>
    </row>
    <row r="41" spans="1:9" ht="18" customHeight="1" x14ac:dyDescent="0.3">
      <c r="A41" s="81" t="s">
        <v>61</v>
      </c>
      <c r="B41" s="43" t="s">
        <v>9</v>
      </c>
      <c r="C41" s="43" t="s">
        <v>21</v>
      </c>
      <c r="D41" s="65"/>
      <c r="E41" s="65"/>
      <c r="F41" s="66">
        <f>SUM(F42:F52)</f>
        <v>480</v>
      </c>
      <c r="G41" s="66">
        <f>SUM(G42:G52)</f>
        <v>88</v>
      </c>
      <c r="H41" s="66">
        <f>SUM(H42:H52)</f>
        <v>163</v>
      </c>
      <c r="I41" s="82">
        <f>SUM(I42:I52)</f>
        <v>63</v>
      </c>
    </row>
    <row r="42" spans="1:9" ht="19.5" x14ac:dyDescent="0.35">
      <c r="A42" s="83" t="s">
        <v>62</v>
      </c>
      <c r="B42" s="43" t="s">
        <v>9</v>
      </c>
      <c r="C42" s="43" t="s">
        <v>21</v>
      </c>
      <c r="D42" s="107">
        <v>242</v>
      </c>
      <c r="E42" s="69" t="s">
        <v>63</v>
      </c>
      <c r="F42" s="63">
        <v>150</v>
      </c>
      <c r="G42" s="84">
        <v>15</v>
      </c>
      <c r="H42" s="84">
        <v>30</v>
      </c>
      <c r="I42" s="40">
        <v>20</v>
      </c>
    </row>
    <row r="43" spans="1:9" ht="19.5" x14ac:dyDescent="0.35">
      <c r="A43" s="83" t="s">
        <v>64</v>
      </c>
      <c r="B43" s="43" t="s">
        <v>9</v>
      </c>
      <c r="C43" s="43" t="s">
        <v>21</v>
      </c>
      <c r="D43" s="107">
        <v>244</v>
      </c>
      <c r="E43" s="69" t="s">
        <v>65</v>
      </c>
      <c r="F43" s="85">
        <v>100</v>
      </c>
      <c r="G43" s="84">
        <v>30</v>
      </c>
      <c r="H43" s="84">
        <v>40</v>
      </c>
      <c r="I43" s="40">
        <v>33</v>
      </c>
    </row>
    <row r="44" spans="1:9" ht="27.75" hidden="1" customHeight="1" x14ac:dyDescent="0.35">
      <c r="A44" s="83" t="s">
        <v>66</v>
      </c>
      <c r="B44" s="43" t="s">
        <v>9</v>
      </c>
      <c r="C44" s="43" t="s">
        <v>21</v>
      </c>
      <c r="D44" s="107">
        <v>244</v>
      </c>
      <c r="E44" s="69" t="s">
        <v>67</v>
      </c>
      <c r="F44" s="85">
        <v>30</v>
      </c>
      <c r="G44" s="84"/>
      <c r="H44" s="84">
        <v>30</v>
      </c>
      <c r="I44" s="86"/>
    </row>
    <row r="45" spans="1:9" ht="21" hidden="1" customHeight="1" x14ac:dyDescent="0.35">
      <c r="A45" s="83" t="s">
        <v>64</v>
      </c>
      <c r="B45" s="43" t="s">
        <v>9</v>
      </c>
      <c r="C45" s="43" t="s">
        <v>21</v>
      </c>
      <c r="D45" s="107">
        <v>244</v>
      </c>
      <c r="E45" s="69" t="s">
        <v>68</v>
      </c>
      <c r="F45" s="85">
        <v>100</v>
      </c>
      <c r="G45" s="84">
        <v>30</v>
      </c>
      <c r="H45" s="84">
        <v>40</v>
      </c>
      <c r="I45" s="40">
        <v>0</v>
      </c>
    </row>
    <row r="46" spans="1:9" ht="47.25" customHeight="1" x14ac:dyDescent="0.35">
      <c r="A46" s="83" t="s">
        <v>69</v>
      </c>
      <c r="B46" s="43" t="s">
        <v>9</v>
      </c>
      <c r="C46" s="43" t="s">
        <v>21</v>
      </c>
      <c r="D46" s="107">
        <v>244</v>
      </c>
      <c r="E46" s="69" t="s">
        <v>70</v>
      </c>
      <c r="F46" s="63">
        <v>100</v>
      </c>
      <c r="G46" s="87">
        <v>13</v>
      </c>
      <c r="H46" s="84">
        <v>23</v>
      </c>
      <c r="I46" s="40">
        <v>10</v>
      </c>
    </row>
    <row r="47" spans="1:9" ht="63" hidden="1" customHeight="1" x14ac:dyDescent="0.35">
      <c r="A47" s="83" t="s">
        <v>71</v>
      </c>
      <c r="B47" s="43" t="s">
        <v>9</v>
      </c>
      <c r="C47" s="43" t="s">
        <v>21</v>
      </c>
      <c r="D47" s="107">
        <v>244</v>
      </c>
      <c r="E47" s="69" t="s">
        <v>72</v>
      </c>
      <c r="F47" s="85"/>
      <c r="G47" s="84"/>
      <c r="H47" s="84"/>
      <c r="I47" s="88"/>
    </row>
    <row r="48" spans="1:9" ht="31.5" hidden="1" customHeight="1" x14ac:dyDescent="0.35">
      <c r="A48" s="83" t="s">
        <v>73</v>
      </c>
      <c r="B48" s="43" t="s">
        <v>9</v>
      </c>
      <c r="C48" s="43" t="s">
        <v>21</v>
      </c>
      <c r="D48" s="107">
        <v>244</v>
      </c>
      <c r="E48" s="69" t="s">
        <v>70</v>
      </c>
      <c r="F48" s="85"/>
      <c r="G48" s="84"/>
      <c r="H48" s="84"/>
      <c r="I48" s="88"/>
    </row>
    <row r="49" spans="1:9" ht="31.5" hidden="1" customHeight="1" x14ac:dyDescent="0.35">
      <c r="A49" s="83" t="s">
        <v>74</v>
      </c>
      <c r="B49" s="43" t="s">
        <v>9</v>
      </c>
      <c r="C49" s="43" t="s">
        <v>21</v>
      </c>
      <c r="D49" s="107">
        <v>244</v>
      </c>
      <c r="E49" s="69" t="s">
        <v>75</v>
      </c>
      <c r="F49" s="85"/>
      <c r="G49" s="84"/>
      <c r="H49" s="84"/>
      <c r="I49" s="88"/>
    </row>
    <row r="50" spans="1:9" ht="110.25" hidden="1" customHeight="1" x14ac:dyDescent="0.35">
      <c r="A50" s="83" t="s">
        <v>76</v>
      </c>
      <c r="B50" s="43" t="s">
        <v>9</v>
      </c>
      <c r="C50" s="43" t="s">
        <v>21</v>
      </c>
      <c r="D50" s="107">
        <v>224</v>
      </c>
      <c r="E50" s="69" t="s">
        <v>77</v>
      </c>
      <c r="F50" s="85"/>
      <c r="G50" s="84"/>
      <c r="H50" s="84"/>
      <c r="I50" s="88"/>
    </row>
    <row r="51" spans="1:9" ht="31.5" hidden="1" customHeight="1" x14ac:dyDescent="0.35">
      <c r="A51" s="83" t="s">
        <v>78</v>
      </c>
      <c r="B51" s="43" t="s">
        <v>9</v>
      </c>
      <c r="C51" s="43" t="s">
        <v>21</v>
      </c>
      <c r="D51" s="107">
        <v>244</v>
      </c>
      <c r="E51" s="69" t="s">
        <v>79</v>
      </c>
      <c r="F51" s="85"/>
      <c r="G51" s="84"/>
      <c r="H51" s="84"/>
      <c r="I51" s="88"/>
    </row>
    <row r="52" spans="1:9" ht="47.25" hidden="1" customHeight="1" x14ac:dyDescent="0.35">
      <c r="A52" s="83" t="s">
        <v>80</v>
      </c>
      <c r="B52" s="43" t="s">
        <v>9</v>
      </c>
      <c r="C52" s="43" t="s">
        <v>21</v>
      </c>
      <c r="D52" s="107">
        <v>244</v>
      </c>
      <c r="E52" s="69" t="s">
        <v>81</v>
      </c>
      <c r="F52" s="85"/>
      <c r="G52" s="84"/>
      <c r="H52" s="84"/>
      <c r="I52" s="88"/>
    </row>
    <row r="53" spans="1:9" ht="31.5" hidden="1" customHeight="1" x14ac:dyDescent="0.3">
      <c r="A53" s="89" t="s">
        <v>82</v>
      </c>
      <c r="B53" s="43" t="s">
        <v>9</v>
      </c>
      <c r="C53" s="43" t="s">
        <v>21</v>
      </c>
      <c r="D53" s="65"/>
      <c r="E53" s="65"/>
      <c r="F53" s="66"/>
      <c r="G53" s="67"/>
      <c r="H53" s="67"/>
      <c r="I53" s="68"/>
    </row>
    <row r="54" spans="1:9" ht="31.5" hidden="1" customHeight="1" x14ac:dyDescent="0.35">
      <c r="A54" s="83" t="s">
        <v>83</v>
      </c>
      <c r="B54" s="43" t="s">
        <v>9</v>
      </c>
      <c r="C54" s="43" t="s">
        <v>21</v>
      </c>
      <c r="D54" s="107">
        <v>730</v>
      </c>
      <c r="E54" s="69" t="s">
        <v>84</v>
      </c>
      <c r="F54" s="85"/>
      <c r="G54" s="84"/>
      <c r="H54" s="84"/>
      <c r="I54" s="88"/>
    </row>
    <row r="55" spans="1:9" ht="47.25" hidden="1" customHeight="1" x14ac:dyDescent="0.35">
      <c r="A55" s="83" t="s">
        <v>85</v>
      </c>
      <c r="B55" s="43" t="s">
        <v>9</v>
      </c>
      <c r="C55" s="43" t="s">
        <v>21</v>
      </c>
      <c r="D55" s="107">
        <v>730</v>
      </c>
      <c r="E55" s="69" t="s">
        <v>86</v>
      </c>
      <c r="F55" s="85"/>
      <c r="G55" s="84"/>
      <c r="H55" s="84"/>
      <c r="I55" s="88"/>
    </row>
    <row r="56" spans="1:9" ht="47.25" hidden="1" customHeight="1" x14ac:dyDescent="0.35">
      <c r="A56" s="83" t="s">
        <v>87</v>
      </c>
      <c r="B56" s="43" t="s">
        <v>9</v>
      </c>
      <c r="C56" s="43" t="s">
        <v>21</v>
      </c>
      <c r="D56" s="107">
        <v>730</v>
      </c>
      <c r="E56" s="69" t="s">
        <v>88</v>
      </c>
      <c r="F56" s="85"/>
      <c r="G56" s="84"/>
      <c r="H56" s="84"/>
      <c r="I56" s="88"/>
    </row>
    <row r="57" spans="1:9" ht="15.75" hidden="1" customHeight="1" x14ac:dyDescent="0.3">
      <c r="A57" s="90" t="s">
        <v>89</v>
      </c>
      <c r="B57" s="43" t="s">
        <v>9</v>
      </c>
      <c r="C57" s="43" t="s">
        <v>21</v>
      </c>
      <c r="D57" s="65"/>
      <c r="E57" s="65"/>
      <c r="F57" s="66"/>
      <c r="G57" s="67"/>
      <c r="H57" s="67"/>
      <c r="I57" s="68"/>
    </row>
    <row r="58" spans="1:9" ht="31.5" hidden="1" customHeight="1" x14ac:dyDescent="0.3">
      <c r="A58" s="52" t="s">
        <v>90</v>
      </c>
      <c r="B58" s="43" t="s">
        <v>9</v>
      </c>
      <c r="C58" s="43" t="s">
        <v>21</v>
      </c>
      <c r="D58" s="107">
        <v>320</v>
      </c>
      <c r="E58" s="69" t="s">
        <v>91</v>
      </c>
      <c r="F58" s="63"/>
      <c r="G58" s="57"/>
      <c r="H58" s="57"/>
      <c r="I58" s="58"/>
    </row>
    <row r="59" spans="1:9" ht="47.25" hidden="1" customHeight="1" x14ac:dyDescent="0.3">
      <c r="A59" s="52" t="s">
        <v>92</v>
      </c>
      <c r="B59" s="43" t="s">
        <v>9</v>
      </c>
      <c r="C59" s="43" t="s">
        <v>21</v>
      </c>
      <c r="D59" s="107">
        <v>313</v>
      </c>
      <c r="E59" s="69" t="s">
        <v>93</v>
      </c>
      <c r="F59" s="63"/>
      <c r="G59" s="57"/>
      <c r="H59" s="57"/>
      <c r="I59" s="58"/>
    </row>
    <row r="60" spans="1:9" ht="47.25" hidden="1" customHeight="1" x14ac:dyDescent="0.3">
      <c r="A60" s="52" t="s">
        <v>94</v>
      </c>
      <c r="B60" s="43" t="s">
        <v>9</v>
      </c>
      <c r="C60" s="43" t="s">
        <v>21</v>
      </c>
      <c r="D60" s="107">
        <v>313</v>
      </c>
      <c r="E60" s="69" t="s">
        <v>95</v>
      </c>
      <c r="F60" s="63"/>
      <c r="G60" s="57"/>
      <c r="H60" s="57"/>
      <c r="I60" s="58"/>
    </row>
    <row r="61" spans="1:9" ht="19.5" customHeight="1" x14ac:dyDescent="0.3">
      <c r="A61" s="81" t="s">
        <v>96</v>
      </c>
      <c r="B61" s="43" t="s">
        <v>9</v>
      </c>
      <c r="C61" s="43" t="s">
        <v>21</v>
      </c>
      <c r="D61" s="65"/>
      <c r="E61" s="65"/>
      <c r="F61" s="66">
        <f>SUM(F62:F66)</f>
        <v>800</v>
      </c>
      <c r="G61" s="91">
        <f>SUM(G62:G66)</f>
        <v>110</v>
      </c>
      <c r="H61" s="91">
        <f>SUM(H62:H66)</f>
        <v>180.8</v>
      </c>
      <c r="I61" s="82">
        <f>SUM(I62:I66)</f>
        <v>75</v>
      </c>
    </row>
    <row r="62" spans="1:9" ht="20.25" customHeight="1" x14ac:dyDescent="0.3">
      <c r="A62" s="42" t="s">
        <v>97</v>
      </c>
      <c r="B62" s="43" t="s">
        <v>9</v>
      </c>
      <c r="C62" s="43" t="s">
        <v>21</v>
      </c>
      <c r="D62" s="107">
        <v>852</v>
      </c>
      <c r="E62" s="69" t="s">
        <v>98</v>
      </c>
      <c r="F62" s="63"/>
      <c r="G62" s="92"/>
      <c r="H62" s="92"/>
      <c r="I62" s="93">
        <v>5</v>
      </c>
    </row>
    <row r="63" spans="1:9" ht="18.75" x14ac:dyDescent="0.3">
      <c r="A63" s="52" t="s">
        <v>99</v>
      </c>
      <c r="B63" s="43" t="s">
        <v>9</v>
      </c>
      <c r="C63" s="43" t="s">
        <v>21</v>
      </c>
      <c r="D63" s="107">
        <v>831</v>
      </c>
      <c r="E63" s="69"/>
      <c r="F63" s="63">
        <v>300</v>
      </c>
      <c r="G63" s="92">
        <v>35</v>
      </c>
      <c r="H63" s="92">
        <v>55</v>
      </c>
      <c r="I63" s="40">
        <v>10</v>
      </c>
    </row>
    <row r="64" spans="1:9" ht="21" customHeight="1" x14ac:dyDescent="0.35">
      <c r="A64" s="94" t="s">
        <v>100</v>
      </c>
      <c r="B64" s="43" t="s">
        <v>9</v>
      </c>
      <c r="C64" s="43" t="s">
        <v>21</v>
      </c>
      <c r="D64" s="111">
        <v>851</v>
      </c>
      <c r="E64" s="95" t="s">
        <v>101</v>
      </c>
      <c r="F64" s="96">
        <v>350</v>
      </c>
      <c r="G64" s="97">
        <v>60</v>
      </c>
      <c r="H64" s="97">
        <v>100.8</v>
      </c>
      <c r="I64" s="40">
        <v>25</v>
      </c>
    </row>
    <row r="65" spans="1:9" ht="22.5" customHeight="1" x14ac:dyDescent="0.35">
      <c r="A65" s="52" t="s">
        <v>102</v>
      </c>
      <c r="B65" s="43" t="s">
        <v>9</v>
      </c>
      <c r="C65" s="43" t="s">
        <v>21</v>
      </c>
      <c r="D65" s="107">
        <v>831</v>
      </c>
      <c r="E65" s="69" t="s">
        <v>103</v>
      </c>
      <c r="F65" s="85"/>
      <c r="G65" s="98"/>
      <c r="H65" s="98"/>
      <c r="I65" s="40">
        <v>20</v>
      </c>
    </row>
    <row r="66" spans="1:9" ht="19.5" x14ac:dyDescent="0.35">
      <c r="A66" s="52" t="s">
        <v>104</v>
      </c>
      <c r="B66" s="43" t="s">
        <v>9</v>
      </c>
      <c r="C66" s="43" t="s">
        <v>21</v>
      </c>
      <c r="D66" s="107">
        <v>853</v>
      </c>
      <c r="E66" s="69" t="s">
        <v>105</v>
      </c>
      <c r="F66" s="63">
        <v>150</v>
      </c>
      <c r="G66" s="98">
        <v>15</v>
      </c>
      <c r="H66" s="98">
        <v>25</v>
      </c>
      <c r="I66" s="40">
        <v>15</v>
      </c>
    </row>
    <row r="67" spans="1:9" ht="27" customHeight="1" x14ac:dyDescent="0.3">
      <c r="A67" s="46" t="s">
        <v>106</v>
      </c>
      <c r="B67" s="43" t="s">
        <v>9</v>
      </c>
      <c r="C67" s="43" t="s">
        <v>21</v>
      </c>
      <c r="D67" s="65"/>
      <c r="E67" s="65"/>
      <c r="F67" s="66">
        <f>SUM(F68:F73)</f>
        <v>500</v>
      </c>
      <c r="G67" s="70">
        <f>SUM(G68:G73)</f>
        <v>0</v>
      </c>
      <c r="H67" s="70">
        <f>SUM(H68:H73)</f>
        <v>0</v>
      </c>
      <c r="I67" s="68">
        <f>SUM(I68:I73)</f>
        <v>50</v>
      </c>
    </row>
    <row r="68" spans="1:9" ht="19.5" hidden="1" x14ac:dyDescent="0.35">
      <c r="A68" s="52" t="s">
        <v>14</v>
      </c>
      <c r="B68" s="43" t="s">
        <v>9</v>
      </c>
      <c r="C68" s="43" t="s">
        <v>21</v>
      </c>
      <c r="D68" s="114">
        <v>244</v>
      </c>
      <c r="E68" s="69" t="s">
        <v>107</v>
      </c>
      <c r="F68" s="63">
        <v>500</v>
      </c>
      <c r="G68" s="98"/>
      <c r="H68" s="84"/>
      <c r="I68" s="61">
        <v>0</v>
      </c>
    </row>
    <row r="69" spans="1:9" ht="47.25" hidden="1" customHeight="1" x14ac:dyDescent="0.3">
      <c r="A69" s="52" t="s">
        <v>108</v>
      </c>
      <c r="B69" s="43" t="s">
        <v>9</v>
      </c>
      <c r="C69" s="43" t="s">
        <v>21</v>
      </c>
      <c r="D69" s="114">
        <v>244</v>
      </c>
      <c r="E69" s="69" t="s">
        <v>109</v>
      </c>
      <c r="F69" s="63"/>
      <c r="G69" s="57"/>
      <c r="H69" s="57"/>
      <c r="I69" s="58"/>
    </row>
    <row r="70" spans="1:9" ht="31.5" hidden="1" customHeight="1" x14ac:dyDescent="0.3">
      <c r="A70" s="52" t="s">
        <v>110</v>
      </c>
      <c r="B70" s="43" t="s">
        <v>9</v>
      </c>
      <c r="C70" s="43" t="s">
        <v>21</v>
      </c>
      <c r="D70" s="114">
        <v>244</v>
      </c>
      <c r="E70" s="69" t="s">
        <v>111</v>
      </c>
      <c r="F70" s="63"/>
      <c r="G70" s="57"/>
      <c r="H70" s="57"/>
      <c r="I70" s="58"/>
    </row>
    <row r="71" spans="1:9" ht="31.5" hidden="1" customHeight="1" x14ac:dyDescent="0.3">
      <c r="A71" s="52" t="s">
        <v>112</v>
      </c>
      <c r="B71" s="43" t="s">
        <v>9</v>
      </c>
      <c r="C71" s="43" t="s">
        <v>21</v>
      </c>
      <c r="D71" s="114">
        <v>244</v>
      </c>
      <c r="E71" s="69" t="s">
        <v>113</v>
      </c>
      <c r="F71" s="63"/>
      <c r="G71" s="57"/>
      <c r="H71" s="57"/>
      <c r="I71" s="58"/>
    </row>
    <row r="72" spans="1:9" ht="15.75" hidden="1" customHeight="1" x14ac:dyDescent="0.3">
      <c r="A72" s="52" t="s">
        <v>114</v>
      </c>
      <c r="B72" s="43" t="s">
        <v>9</v>
      </c>
      <c r="C72" s="43" t="s">
        <v>21</v>
      </c>
      <c r="D72" s="114">
        <v>244</v>
      </c>
      <c r="E72" s="69" t="s">
        <v>115</v>
      </c>
      <c r="F72" s="63"/>
      <c r="G72" s="57"/>
      <c r="H72" s="57"/>
      <c r="I72" s="58"/>
    </row>
    <row r="73" spans="1:9" ht="31.5" customHeight="1" x14ac:dyDescent="0.3">
      <c r="A73" s="52" t="s">
        <v>116</v>
      </c>
      <c r="B73" s="43" t="s">
        <v>9</v>
      </c>
      <c r="C73" s="43" t="s">
        <v>21</v>
      </c>
      <c r="D73" s="107">
        <v>244</v>
      </c>
      <c r="E73" s="69" t="s">
        <v>117</v>
      </c>
      <c r="F73" s="63"/>
      <c r="G73" s="57"/>
      <c r="H73" s="57"/>
      <c r="I73" s="58">
        <v>50</v>
      </c>
    </row>
    <row r="74" spans="1:9" ht="21" customHeight="1" x14ac:dyDescent="0.3">
      <c r="A74" s="46" t="s">
        <v>118</v>
      </c>
      <c r="B74" s="43" t="s">
        <v>9</v>
      </c>
      <c r="C74" s="43" t="s">
        <v>21</v>
      </c>
      <c r="D74" s="65"/>
      <c r="E74" s="65"/>
      <c r="F74" s="66">
        <f>SUM(F75:F79)</f>
        <v>3300</v>
      </c>
      <c r="G74" s="91">
        <f>SUM(G75:G79)</f>
        <v>370</v>
      </c>
      <c r="H74" s="91">
        <f>SUM(H75:H79)</f>
        <v>680</v>
      </c>
      <c r="I74" s="68">
        <f>SUM(I75:I79)</f>
        <v>1234</v>
      </c>
    </row>
    <row r="75" spans="1:9" ht="18.75" hidden="1" x14ac:dyDescent="0.3">
      <c r="A75" s="52" t="s">
        <v>16</v>
      </c>
      <c r="B75" s="43" t="s">
        <v>9</v>
      </c>
      <c r="C75" s="43" t="s">
        <v>21</v>
      </c>
      <c r="D75" s="107">
        <v>244</v>
      </c>
      <c r="E75" s="69" t="s">
        <v>119</v>
      </c>
      <c r="F75" s="63">
        <v>950</v>
      </c>
      <c r="G75" s="92">
        <v>50</v>
      </c>
      <c r="H75" s="92">
        <v>100</v>
      </c>
      <c r="I75" s="61">
        <v>0</v>
      </c>
    </row>
    <row r="76" spans="1:9" ht="18.75" hidden="1" x14ac:dyDescent="0.3">
      <c r="A76" s="52" t="s">
        <v>120</v>
      </c>
      <c r="B76" s="43" t="s">
        <v>9</v>
      </c>
      <c r="C76" s="43" t="s">
        <v>21</v>
      </c>
      <c r="D76" s="107">
        <v>244</v>
      </c>
      <c r="E76" s="69" t="s">
        <v>121</v>
      </c>
      <c r="F76" s="63">
        <v>0</v>
      </c>
      <c r="G76" s="92"/>
      <c r="H76" s="92"/>
      <c r="I76" s="61"/>
    </row>
    <row r="77" spans="1:9" ht="18.75" x14ac:dyDescent="0.3">
      <c r="A77" s="52" t="s">
        <v>122</v>
      </c>
      <c r="B77" s="43" t="s">
        <v>9</v>
      </c>
      <c r="C77" s="43" t="s">
        <v>21</v>
      </c>
      <c r="D77" s="107">
        <v>244</v>
      </c>
      <c r="E77" s="69" t="s">
        <v>123</v>
      </c>
      <c r="F77" s="63">
        <v>2150</v>
      </c>
      <c r="G77" s="92">
        <v>320</v>
      </c>
      <c r="H77" s="92">
        <v>500</v>
      </c>
      <c r="I77" s="61">
        <v>209</v>
      </c>
    </row>
    <row r="78" spans="1:9" ht="18.75" x14ac:dyDescent="0.3">
      <c r="A78" s="52" t="s">
        <v>124</v>
      </c>
      <c r="B78" s="43" t="s">
        <v>9</v>
      </c>
      <c r="C78" s="43" t="s">
        <v>21</v>
      </c>
      <c r="D78" s="107">
        <v>244</v>
      </c>
      <c r="E78" s="69" t="s">
        <v>125</v>
      </c>
      <c r="F78" s="63">
        <v>100</v>
      </c>
      <c r="G78" s="92"/>
      <c r="H78" s="92">
        <v>40</v>
      </c>
      <c r="I78" s="61">
        <v>30</v>
      </c>
    </row>
    <row r="79" spans="1:9" ht="18.75" x14ac:dyDescent="0.3">
      <c r="A79" s="52" t="s">
        <v>126</v>
      </c>
      <c r="B79" s="43" t="s">
        <v>9</v>
      </c>
      <c r="C79" s="43" t="s">
        <v>21</v>
      </c>
      <c r="D79" s="107">
        <v>244</v>
      </c>
      <c r="E79" s="69" t="s">
        <v>127</v>
      </c>
      <c r="F79" s="63">
        <v>100</v>
      </c>
      <c r="G79" s="92"/>
      <c r="H79" s="92">
        <v>40</v>
      </c>
      <c r="I79" s="40">
        <v>995</v>
      </c>
    </row>
    <row r="80" spans="1:9" ht="18.75" hidden="1" customHeight="1" x14ac:dyDescent="0.3">
      <c r="A80" s="99" t="s">
        <v>128</v>
      </c>
      <c r="B80" s="129"/>
      <c r="C80" s="34"/>
      <c r="D80" s="100"/>
      <c r="E80" s="100"/>
      <c r="F80" s="101" t="e">
        <f>F16+#REF!+F17+F18+F21+F24+F34+F41+F61+F67+F74</f>
        <v>#REF!</v>
      </c>
      <c r="G80" s="102" t="e">
        <f>G16+#REF!+G17+G18+G21+G24+G34+G41+G61+G67+G74</f>
        <v>#REF!</v>
      </c>
      <c r="H80" s="102" t="e">
        <f>H16+#REF!+H17+H18+H21+H24+H34+H41+H61+H67+H74</f>
        <v>#REF!</v>
      </c>
      <c r="I80" s="68">
        <v>0</v>
      </c>
    </row>
    <row r="81" spans="1:12" ht="18.75" customHeight="1" x14ac:dyDescent="0.3">
      <c r="A81" s="33" t="s">
        <v>129</v>
      </c>
      <c r="B81" s="129"/>
      <c r="C81" s="34"/>
      <c r="D81" s="103"/>
      <c r="E81" s="103"/>
      <c r="F81" s="104" t="e">
        <f>F11+F12+F13+F14+F15+F80</f>
        <v>#REF!</v>
      </c>
      <c r="G81" s="104" t="e">
        <f>G11+G12+G13+G14+G15+G80</f>
        <v>#REF!</v>
      </c>
      <c r="H81" s="104" t="e">
        <f>H11+H12+H13+H14+H15+H80</f>
        <v>#REF!</v>
      </c>
      <c r="I81" s="82">
        <f>I11+I12+I13+I14+I15+I16+I17+I18+I24+I34+I41+I61+I67+I74</f>
        <v>9886.7000000000007</v>
      </c>
    </row>
    <row r="82" spans="1:12" ht="18.75" x14ac:dyDescent="0.3">
      <c r="A82" s="105" t="s">
        <v>130</v>
      </c>
      <c r="B82" s="106" t="s">
        <v>131</v>
      </c>
      <c r="C82" s="106" t="s">
        <v>132</v>
      </c>
      <c r="D82" s="107">
        <v>244</v>
      </c>
      <c r="E82" s="107" t="s">
        <v>60</v>
      </c>
      <c r="F82" s="108">
        <v>12</v>
      </c>
      <c r="G82" s="109">
        <v>1.2</v>
      </c>
      <c r="H82" s="109">
        <v>1.2</v>
      </c>
      <c r="I82" s="40">
        <v>1.2</v>
      </c>
    </row>
    <row r="83" spans="1:12" ht="18.75" x14ac:dyDescent="0.3">
      <c r="A83" s="105" t="s">
        <v>130</v>
      </c>
      <c r="B83" s="106" t="s">
        <v>131</v>
      </c>
      <c r="C83" s="106" t="s">
        <v>132</v>
      </c>
      <c r="D83" s="107">
        <v>244</v>
      </c>
      <c r="E83" s="107" t="s">
        <v>70</v>
      </c>
      <c r="F83" s="108">
        <v>950</v>
      </c>
      <c r="G83" s="109">
        <v>95</v>
      </c>
      <c r="H83" s="109">
        <v>95</v>
      </c>
      <c r="I83" s="40">
        <v>45</v>
      </c>
    </row>
    <row r="84" spans="1:12" ht="18.75" x14ac:dyDescent="0.3">
      <c r="A84" s="105" t="s">
        <v>130</v>
      </c>
      <c r="B84" s="106" t="s">
        <v>131</v>
      </c>
      <c r="C84" s="106" t="s">
        <v>132</v>
      </c>
      <c r="D84" s="107">
        <v>244</v>
      </c>
      <c r="E84" s="107" t="s">
        <v>127</v>
      </c>
      <c r="F84" s="108">
        <v>300</v>
      </c>
      <c r="G84" s="109">
        <v>30</v>
      </c>
      <c r="H84" s="109">
        <v>30</v>
      </c>
      <c r="I84" s="40">
        <v>30</v>
      </c>
    </row>
    <row r="85" spans="1:12" ht="18" customHeight="1" x14ac:dyDescent="0.3">
      <c r="A85" s="110" t="s">
        <v>133</v>
      </c>
      <c r="B85" s="43"/>
      <c r="C85" s="43"/>
      <c r="D85" s="111"/>
      <c r="E85" s="111"/>
      <c r="F85" s="112">
        <f>SUM(F82:F84)</f>
        <v>1262</v>
      </c>
      <c r="G85" s="112">
        <f>SUM(G82:G84)</f>
        <v>126.2</v>
      </c>
      <c r="H85" s="112">
        <f>SUM(H82:H84)</f>
        <v>126.2</v>
      </c>
      <c r="I85" s="82">
        <f>SUM(I82:I84)</f>
        <v>76.2</v>
      </c>
    </row>
    <row r="86" spans="1:12" ht="17.25" customHeight="1" x14ac:dyDescent="0.3">
      <c r="A86" s="105" t="s">
        <v>134</v>
      </c>
      <c r="B86" s="106" t="s">
        <v>9</v>
      </c>
      <c r="C86" s="106" t="s">
        <v>135</v>
      </c>
      <c r="D86" s="107">
        <v>244</v>
      </c>
      <c r="E86" s="107" t="s">
        <v>60</v>
      </c>
      <c r="F86" s="113">
        <v>800</v>
      </c>
      <c r="G86" s="114">
        <v>260</v>
      </c>
      <c r="H86" s="114">
        <v>60</v>
      </c>
      <c r="I86" s="40">
        <v>60</v>
      </c>
    </row>
    <row r="87" spans="1:12" ht="18" customHeight="1" x14ac:dyDescent="0.3">
      <c r="A87" s="105" t="s">
        <v>136</v>
      </c>
      <c r="B87" s="106" t="s">
        <v>9</v>
      </c>
      <c r="C87" s="106" t="s">
        <v>135</v>
      </c>
      <c r="D87" s="107">
        <v>244</v>
      </c>
      <c r="E87" s="107" t="s">
        <v>63</v>
      </c>
      <c r="F87" s="113">
        <v>7.5</v>
      </c>
      <c r="G87" s="114"/>
      <c r="H87" s="114"/>
      <c r="I87" s="40">
        <v>0</v>
      </c>
    </row>
    <row r="88" spans="1:12" ht="20.25" customHeight="1" x14ac:dyDescent="0.3">
      <c r="A88" s="105" t="s">
        <v>136</v>
      </c>
      <c r="B88" s="106" t="s">
        <v>9</v>
      </c>
      <c r="C88" s="106" t="s">
        <v>135</v>
      </c>
      <c r="D88" s="107">
        <v>244</v>
      </c>
      <c r="E88" s="107" t="s">
        <v>67</v>
      </c>
      <c r="F88" s="113">
        <v>3500</v>
      </c>
      <c r="G88" s="114"/>
      <c r="H88" s="114">
        <v>2000</v>
      </c>
      <c r="I88" s="40">
        <v>0</v>
      </c>
      <c r="J88" s="16"/>
    </row>
    <row r="89" spans="1:12" ht="18.75" hidden="1" x14ac:dyDescent="0.3">
      <c r="A89" s="105" t="s">
        <v>136</v>
      </c>
      <c r="B89" s="106" t="s">
        <v>9</v>
      </c>
      <c r="C89" s="106" t="s">
        <v>135</v>
      </c>
      <c r="D89" s="107">
        <v>244</v>
      </c>
      <c r="E89" s="115" t="s">
        <v>107</v>
      </c>
      <c r="F89" s="113">
        <v>60</v>
      </c>
      <c r="G89" s="114"/>
      <c r="H89" s="114"/>
      <c r="I89" s="40"/>
    </row>
    <row r="90" spans="1:12" ht="18.75" hidden="1" x14ac:dyDescent="0.3">
      <c r="A90" s="105" t="s">
        <v>136</v>
      </c>
      <c r="B90" s="106" t="s">
        <v>9</v>
      </c>
      <c r="C90" s="106" t="s">
        <v>135</v>
      </c>
      <c r="D90" s="107">
        <v>244</v>
      </c>
      <c r="E90" s="115"/>
      <c r="F90" s="113"/>
      <c r="G90" s="114"/>
      <c r="H90" s="114"/>
      <c r="I90" s="40"/>
    </row>
    <row r="91" spans="1:12" ht="21.75" customHeight="1" x14ac:dyDescent="0.3">
      <c r="A91" s="110" t="s">
        <v>137</v>
      </c>
      <c r="B91" s="130"/>
      <c r="C91" s="116"/>
      <c r="D91" s="111"/>
      <c r="E91" s="111"/>
      <c r="F91" s="112">
        <f>SUM(F86:F90)</f>
        <v>4367.5</v>
      </c>
      <c r="G91" s="117">
        <f>SUM(G86:G90)</f>
        <v>260</v>
      </c>
      <c r="H91" s="117">
        <f>SUM(H86:H90)</f>
        <v>2060</v>
      </c>
      <c r="I91" s="82">
        <f>SUM(I86:I90)</f>
        <v>60</v>
      </c>
    </row>
    <row r="92" spans="1:12" ht="18.75" hidden="1" x14ac:dyDescent="0.3">
      <c r="A92" s="118"/>
      <c r="B92" s="131"/>
      <c r="C92" s="118"/>
      <c r="D92" s="119"/>
      <c r="E92" s="119"/>
      <c r="F92" s="120"/>
      <c r="G92" s="118"/>
      <c r="H92" s="118"/>
      <c r="I92" s="121"/>
    </row>
    <row r="93" spans="1:12" ht="15" customHeight="1" x14ac:dyDescent="0.3">
      <c r="A93" s="117" t="s">
        <v>138</v>
      </c>
      <c r="B93" s="43" t="s">
        <v>9</v>
      </c>
      <c r="C93" s="122">
        <v>1700099999</v>
      </c>
      <c r="D93" s="123" t="s">
        <v>139</v>
      </c>
      <c r="E93" s="123" t="s">
        <v>70</v>
      </c>
      <c r="F93" s="112">
        <v>202</v>
      </c>
      <c r="G93" s="124">
        <v>17</v>
      </c>
      <c r="H93" s="124">
        <v>168</v>
      </c>
      <c r="I93" s="40">
        <v>6</v>
      </c>
    </row>
    <row r="94" spans="1:12" ht="21.75" customHeight="1" x14ac:dyDescent="0.3">
      <c r="A94" s="117" t="s">
        <v>140</v>
      </c>
      <c r="B94" s="122">
        <v>1003</v>
      </c>
      <c r="C94" s="43" t="s">
        <v>141</v>
      </c>
      <c r="D94" s="111">
        <v>244</v>
      </c>
      <c r="E94" s="111" t="s">
        <v>142</v>
      </c>
      <c r="F94" s="112">
        <v>1145.3</v>
      </c>
      <c r="G94" s="124">
        <v>219</v>
      </c>
      <c r="H94" s="124">
        <v>399</v>
      </c>
      <c r="I94" s="40">
        <v>53</v>
      </c>
      <c r="L94" s="4">
        <v>0</v>
      </c>
    </row>
    <row r="95" spans="1:12" ht="27" customHeight="1" x14ac:dyDescent="0.3">
      <c r="A95" s="125" t="s">
        <v>143</v>
      </c>
      <c r="B95" s="132"/>
      <c r="C95" s="117"/>
      <c r="D95" s="111"/>
      <c r="E95" s="117"/>
      <c r="F95" s="112" t="e">
        <f>F81+F85+F91+F93+F94</f>
        <v>#REF!</v>
      </c>
      <c r="G95" s="112" t="e">
        <f>G81+G85+G91+G93+G94</f>
        <v>#REF!</v>
      </c>
      <c r="H95" s="112" t="e">
        <f>H81+H85+H91+H93+H94</f>
        <v>#REF!</v>
      </c>
      <c r="I95" s="82">
        <f>I81+I85+I91+I93+I94</f>
        <v>10081.900000000001</v>
      </c>
    </row>
    <row r="96" spans="1:12" ht="18.75" x14ac:dyDescent="0.3">
      <c r="A96" s="118"/>
      <c r="B96" s="131"/>
      <c r="C96" s="118"/>
      <c r="D96" s="119"/>
      <c r="E96" s="118"/>
      <c r="F96" s="118"/>
      <c r="G96" s="118"/>
      <c r="H96" s="118"/>
      <c r="I96" s="121"/>
    </row>
    <row r="97" spans="1:9" ht="18.75" x14ac:dyDescent="0.3">
      <c r="A97" s="118"/>
      <c r="B97" s="131"/>
      <c r="C97" s="118"/>
      <c r="D97" s="119"/>
      <c r="E97" s="118"/>
      <c r="F97" s="118"/>
      <c r="G97" s="118"/>
      <c r="H97" s="118"/>
      <c r="I97" s="121"/>
    </row>
    <row r="98" spans="1:9" ht="18.75" x14ac:dyDescent="0.3">
      <c r="A98" s="118" t="s">
        <v>144</v>
      </c>
      <c r="B98" s="131"/>
      <c r="C98" s="118"/>
      <c r="D98" s="119"/>
      <c r="E98" s="119" t="s">
        <v>145</v>
      </c>
      <c r="F98" s="118"/>
      <c r="G98" s="118"/>
      <c r="H98" s="118"/>
      <c r="I98" s="121"/>
    </row>
    <row r="99" spans="1:9" ht="18.75" x14ac:dyDescent="0.3">
      <c r="A99" s="118"/>
      <c r="B99" s="131"/>
      <c r="C99" s="118"/>
      <c r="D99" s="119"/>
      <c r="E99" s="118"/>
      <c r="F99" s="118"/>
      <c r="G99" s="126">
        <v>447</v>
      </c>
      <c r="H99" s="127">
        <v>824</v>
      </c>
      <c r="I99" s="128" t="s">
        <v>146</v>
      </c>
    </row>
    <row r="100" spans="1:9" x14ac:dyDescent="0.25">
      <c r="B100" s="13"/>
      <c r="D100" s="5"/>
    </row>
    <row r="101" spans="1:9" x14ac:dyDescent="0.25">
      <c r="B101" s="13"/>
      <c r="D101" s="5"/>
      <c r="G101" s="17"/>
      <c r="H101" s="17"/>
    </row>
    <row r="102" spans="1:9" x14ac:dyDescent="0.25">
      <c r="A102" s="18"/>
      <c r="B102" s="133"/>
      <c r="C102" s="18"/>
      <c r="D102" s="138"/>
      <c r="E102" s="18"/>
      <c r="F102" s="18"/>
      <c r="G102" s="18"/>
      <c r="H102" s="18">
        <v>-134</v>
      </c>
      <c r="I102" s="19"/>
    </row>
    <row r="103" spans="1:9" x14ac:dyDescent="0.25">
      <c r="B103" s="13"/>
      <c r="D103" s="5"/>
    </row>
    <row r="104" spans="1:9" x14ac:dyDescent="0.25">
      <c r="B104" s="13"/>
      <c r="D104" s="5"/>
    </row>
    <row r="105" spans="1:9" x14ac:dyDescent="0.25">
      <c r="B105" s="13"/>
      <c r="D105" s="5"/>
    </row>
    <row r="106" spans="1:9" x14ac:dyDescent="0.25">
      <c r="D106" s="5"/>
      <c r="F106" s="4">
        <v>97727</v>
      </c>
      <c r="G106" s="20">
        <f>F106*1.011654</f>
        <v>98865.910457999998</v>
      </c>
    </row>
    <row r="107" spans="1:9" x14ac:dyDescent="0.25">
      <c r="D107" s="5"/>
      <c r="F107" s="4">
        <v>174034</v>
      </c>
      <c r="G107" s="20">
        <f t="shared" ref="G107:G115" si="0">F107*1.011654</f>
        <v>176062.192236</v>
      </c>
    </row>
    <row r="108" spans="1:9" x14ac:dyDescent="0.25">
      <c r="D108" s="5"/>
      <c r="F108" s="4">
        <v>36399</v>
      </c>
      <c r="G108" s="20">
        <f t="shared" si="0"/>
        <v>36823.193945999999</v>
      </c>
    </row>
    <row r="109" spans="1:9" x14ac:dyDescent="0.25">
      <c r="D109" s="5"/>
      <c r="F109" s="4">
        <v>42100</v>
      </c>
      <c r="G109" s="20">
        <f t="shared" si="0"/>
        <v>42590.633399999999</v>
      </c>
    </row>
    <row r="110" spans="1:9" x14ac:dyDescent="0.25">
      <c r="D110" s="5"/>
      <c r="F110" s="4">
        <v>52546</v>
      </c>
      <c r="G110" s="20">
        <f t="shared" si="0"/>
        <v>53158.371084000006</v>
      </c>
    </row>
    <row r="111" spans="1:9" x14ac:dyDescent="0.25">
      <c r="D111" s="5"/>
      <c r="F111" s="4">
        <v>46505</v>
      </c>
      <c r="G111" s="20">
        <f t="shared" si="0"/>
        <v>47046.969270000001</v>
      </c>
    </row>
    <row r="112" spans="1:9" x14ac:dyDescent="0.25">
      <c r="D112" s="5"/>
      <c r="F112" s="4">
        <v>45037</v>
      </c>
      <c r="G112" s="20">
        <f t="shared" si="0"/>
        <v>45561.861198000006</v>
      </c>
    </row>
    <row r="113" spans="4:8" x14ac:dyDescent="0.25">
      <c r="D113" s="5"/>
      <c r="F113" s="4">
        <v>48342</v>
      </c>
      <c r="G113" s="20">
        <f t="shared" si="0"/>
        <v>48905.377668000001</v>
      </c>
    </row>
    <row r="114" spans="4:8" x14ac:dyDescent="0.25">
      <c r="D114" s="5"/>
      <c r="F114" s="4">
        <v>69961</v>
      </c>
      <c r="G114" s="20">
        <f t="shared" si="0"/>
        <v>70776.325494000004</v>
      </c>
    </row>
    <row r="115" spans="4:8" x14ac:dyDescent="0.25">
      <c r="D115" s="5"/>
      <c r="F115" s="4">
        <v>29861</v>
      </c>
      <c r="G115" s="20">
        <f t="shared" si="0"/>
        <v>30209.000094000003</v>
      </c>
    </row>
    <row r="116" spans="4:8" x14ac:dyDescent="0.25">
      <c r="D116" s="5"/>
      <c r="F116" s="4">
        <f>SUM(F106:F115)</f>
        <v>642512</v>
      </c>
      <c r="G116" s="20">
        <f>SUM(G106:G115)</f>
        <v>649999.83484799997</v>
      </c>
    </row>
    <row r="117" spans="4:8" x14ac:dyDescent="0.25">
      <c r="D117" s="5"/>
    </row>
    <row r="118" spans="4:8" x14ac:dyDescent="0.25">
      <c r="D118" s="5"/>
    </row>
    <row r="119" spans="4:8" x14ac:dyDescent="0.25">
      <c r="D119" s="5"/>
    </row>
    <row r="121" spans="4:8" x14ac:dyDescent="0.25">
      <c r="F121" s="4">
        <v>310</v>
      </c>
      <c r="G121" s="21">
        <f>G13/12</f>
        <v>4.166666666666667</v>
      </c>
      <c r="H121" s="21">
        <f>H13/12</f>
        <v>0</v>
      </c>
    </row>
    <row r="122" spans="4:8" x14ac:dyDescent="0.25">
      <c r="F122" s="4">
        <v>340</v>
      </c>
      <c r="G122" s="21">
        <f>G14/12</f>
        <v>7.083333333333333</v>
      </c>
      <c r="H122" s="21">
        <f>H14/12</f>
        <v>19.691666666666666</v>
      </c>
    </row>
    <row r="124" spans="4:8" x14ac:dyDescent="0.25">
      <c r="G124" s="22">
        <f>(G11+G12)*1%</f>
        <v>133.72200000000001</v>
      </c>
      <c r="H124" s="22">
        <f>(H11+H12)*1%</f>
        <v>233.87</v>
      </c>
    </row>
    <row r="126" spans="4:8" x14ac:dyDescent="0.25">
      <c r="G126" s="23">
        <f>G124*51%</f>
        <v>68.198220000000006</v>
      </c>
      <c r="H126" s="23"/>
    </row>
    <row r="128" spans="4:8" x14ac:dyDescent="0.25">
      <c r="G128" s="22">
        <f>G124-G126</f>
        <v>65.523780000000002</v>
      </c>
      <c r="H128" s="22">
        <f>H124-H126</f>
        <v>233.87</v>
      </c>
    </row>
    <row r="132" spans="6:9" x14ac:dyDescent="0.25">
      <c r="F132" s="24">
        <f>F18+F42</f>
        <v>650</v>
      </c>
      <c r="G132" s="24">
        <f>G18+G42</f>
        <v>75</v>
      </c>
      <c r="H132" s="24">
        <f>H18+H42</f>
        <v>110</v>
      </c>
    </row>
    <row r="134" spans="6:9" x14ac:dyDescent="0.25">
      <c r="F134" s="24">
        <f>F21+F24+F34+F43+F44+F45+F62+F67+F74</f>
        <v>9594</v>
      </c>
      <c r="G134" s="10">
        <f>G24+G34+G43+G44+G45+G46+G47+G62+G67+G74+G21</f>
        <v>1283</v>
      </c>
      <c r="H134" s="10">
        <f>H24+H34+H43+H44+H45+H46+H47+H62+H67+H74+H21</f>
        <v>2038</v>
      </c>
    </row>
    <row r="138" spans="6:9" x14ac:dyDescent="0.25">
      <c r="F138" s="25"/>
      <c r="G138" s="26">
        <f>G35+G75</f>
        <v>90</v>
      </c>
      <c r="H138" s="26">
        <f>H35+H75</f>
        <v>140</v>
      </c>
      <c r="I138" s="6"/>
    </row>
  </sheetData>
  <mergeCells count="11">
    <mergeCell ref="B1:F1"/>
    <mergeCell ref="A8:A9"/>
    <mergeCell ref="B8:B9"/>
    <mergeCell ref="C8:C9"/>
    <mergeCell ref="D8:E8"/>
    <mergeCell ref="F8:F9"/>
    <mergeCell ref="A4:H4"/>
    <mergeCell ref="A6:H6"/>
    <mergeCell ref="G8:G9"/>
    <mergeCell ref="H8:H9"/>
    <mergeCell ref="I8:I9"/>
  </mergeCells>
  <pageMargins left="0.35433070866141736" right="0.55118110236220474" top="0.78740157480314965" bottom="0.78740157480314965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Белла</dc:creator>
  <cp:lastModifiedBy>голуб</cp:lastModifiedBy>
  <dcterms:created xsi:type="dcterms:W3CDTF">2020-08-23T18:15:18Z</dcterms:created>
  <dcterms:modified xsi:type="dcterms:W3CDTF">2020-08-26T06:17:56Z</dcterms:modified>
</cp:coreProperties>
</file>